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tartup costs" sheetId="2" state="visible" r:id="rId2"/>
    <sheet name="Cash flow 12 months" sheetId="3" state="visible" r:id="rId3"/>
    <sheet name="P&amp;L 3 years" sheetId="4" state="visible" r:id="rId4"/>
  </sheets>
  <definedNames/>
  <calcPr calcId="124519" fullCalcOnLoad="1"/>
</workbook>
</file>

<file path=xl/styles.xml><?xml version="1.0" encoding="utf-8"?>
<styleSheet xmlns="http://schemas.openxmlformats.org/spreadsheetml/2006/main">
  <numFmts count="2">
    <numFmt numFmtId="164" formatCode="#,##0;[Red]-#,##0"/>
    <numFmt numFmtId="165" formatCode="0.0%"/>
  </numFmts>
  <fonts count="6">
    <font>
      <name val="Calibri"/>
      <family val="2"/>
      <color theme="1"/>
      <sz val="11"/>
      <scheme val="minor"/>
    </font>
    <font>
      <name val="Calibri"/>
      <b val="1"/>
      <color rgb="0000838F"/>
      <sz val="16"/>
    </font>
    <font>
      <name val="Calibri"/>
      <i val="1"/>
      <color rgb="00607D8B"/>
      <sz val="10"/>
    </font>
    <font>
      <name val="Calibri"/>
      <b val="1"/>
      <sz val="11"/>
    </font>
    <font>
      <name val="Calibri"/>
      <color rgb="001F4E99"/>
      <sz val="11"/>
    </font>
    <font>
      <name val="Calibri"/>
      <b val="1"/>
      <color rgb="00FFFFFF"/>
      <sz val="11"/>
    </font>
  </fonts>
  <fills count="5">
    <fill>
      <patternFill/>
    </fill>
    <fill>
      <patternFill patternType="gray125"/>
    </fill>
    <fill>
      <patternFill patternType="solid">
        <fgColor rgb="00FFF2CC"/>
      </patternFill>
    </fill>
    <fill>
      <patternFill patternType="solid">
        <fgColor rgb="0000838F"/>
      </patternFill>
    </fill>
    <fill>
      <patternFill patternType="solid">
        <fgColor rgb="00E0F7FA"/>
      </patternFill>
    </fill>
  </fills>
  <borders count="6">
    <border>
      <left/>
      <right/>
      <top/>
      <bottom/>
      <diagonal/>
    </border>
    <border>
      <left style="thin">
        <color rgb="00CFD8DC"/>
      </left>
      <right style="thin">
        <color rgb="00CFD8DC"/>
      </right>
      <top style="thin">
        <color rgb="00CFD8DC"/>
      </top>
      <bottom style="thin">
        <color rgb="00CFD8DC"/>
      </bottom>
    </border>
    <border>
      <left/>
      <right/>
      <top style="thin">
        <color rgb="00CFD8DC"/>
      </top>
      <bottom/>
      <diagonal/>
    </border>
    <border>
      <left/>
      <right style="thin">
        <color rgb="00CFD8DC"/>
      </right>
      <top style="thin">
        <color rgb="00CFD8DC"/>
      </top>
      <bottom/>
      <diagonal/>
    </border>
    <border>
      <left/>
      <right/>
      <top style="thin">
        <color rgb="00CFD8DC"/>
      </top>
      <bottom style="thin">
        <color rgb="00CFD8DC"/>
      </bottom>
      <diagonal/>
    </border>
    <border>
      <left/>
      <right style="thin">
        <color rgb="00CFD8DC"/>
      </right>
      <top style="thin">
        <color rgb="00CFD8DC"/>
      </top>
      <bottom style="thin">
        <color rgb="00CFD8DC"/>
      </bottom>
      <diagonal/>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4" fillId="2" borderId="1" applyAlignment="1" pivotButton="0" quotePrefix="0" xfId="0">
      <alignment horizontal="center"/>
    </xf>
    <xf numFmtId="0" fontId="5" fillId="3" borderId="1" applyAlignment="1" pivotButton="0" quotePrefix="0" xfId="0">
      <alignment horizontal="center" vertical="center" wrapText="1"/>
    </xf>
    <xf numFmtId="0" fontId="0" fillId="0" borderId="1" applyAlignment="1" pivotButton="0" quotePrefix="0" xfId="0">
      <alignment vertical="center" wrapText="1"/>
    </xf>
    <xf numFmtId="164" fontId="4" fillId="2" borderId="1" pivotButton="0" quotePrefix="0" xfId="0"/>
    <xf numFmtId="0" fontId="2" fillId="0" borderId="0" applyAlignment="1" pivotButton="0" quotePrefix="0" xfId="0">
      <alignment vertical="center" wrapText="1"/>
    </xf>
    <xf numFmtId="0" fontId="3" fillId="4" borderId="1" applyAlignment="1" pivotButton="0" quotePrefix="0" xfId="0">
      <alignment vertical="center" wrapText="1"/>
    </xf>
    <xf numFmtId="164" fontId="3" fillId="4" borderId="1" pivotButton="0" quotePrefix="0" xfId="0"/>
    <xf numFmtId="1" fontId="4" fillId="2" borderId="1" pivotButton="0" quotePrefix="0" xfId="0"/>
    <xf numFmtId="164" fontId="0" fillId="0" borderId="1" pivotButton="0" quotePrefix="0" xfId="0"/>
    <xf numFmtId="0" fontId="0" fillId="0" borderId="4" pivotButton="0" quotePrefix="0" xfId="0"/>
    <xf numFmtId="0" fontId="0" fillId="0" borderId="5" pivotButton="0" quotePrefix="0" xfId="0"/>
    <xf numFmtId="0" fontId="4" fillId="2" borderId="1" pivotButton="0" quotePrefix="0" xfId="0"/>
    <xf numFmtId="165" fontId="4" fillId="2" borderId="1" pivotButton="0" quotePrefix="0" xfId="0"/>
    <xf numFmtId="0" fontId="0" fillId="0" borderId="1" pivotButton="0" quotePrefix="0" xfId="0"/>
    <xf numFmtId="1" fontId="3" fillId="4" borderId="1" pivotButton="0" quotePrefix="0" xfId="0"/>
    <xf numFmtId="164" fontId="0" fillId="4" borderId="1" pivotButton="0" quotePrefix="0" xfId="0"/>
    <xf numFmtId="0" fontId="3" fillId="0" borderId="1" applyAlignment="1" pivotButton="0" quotePrefix="0" xfId="0">
      <alignment vertical="center" wrapText="1"/>
    </xf>
    <xf numFmtId="0" fontId="3" fillId="4" borderId="1" pivotButton="0" quotePrefix="0" xfId="0"/>
    <xf numFmtId="1" fontId="0" fillId="0" borderId="1" pivotButton="0" quotePrefix="0" xfId="0"/>
    <xf numFmtId="165"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110" customWidth="1" min="1" max="1"/>
    <col width="10" customWidth="1" min="3" max="3"/>
  </cols>
  <sheetData>
    <row r="1">
      <c r="A1" s="1" t="inlineStr">
        <is>
          <t>Travel agency financial plan</t>
        </is>
      </c>
    </row>
    <row r="2">
      <c r="A2" s="2" t="inlineStr">
        <is>
          <t>Companion to the travel agency business plan template from DMC Quote (dmcquote.com/guides/travel-agency-business-plan)</t>
        </is>
      </c>
    </row>
    <row r="4">
      <c r="A4" s="3" t="inlineStr">
        <is>
          <t>What this workbook does</t>
        </is>
      </c>
    </row>
    <row r="5">
      <c r="A5" s="4" t="inlineStr">
        <is>
          <t>Three linked sheets: a start-up budget, a 12-month cash flow and a 3-year profit and loss (P&amp;L). Change an input and every total, the break-even point and the lowest cash month update by themselves.</t>
        </is>
      </c>
    </row>
    <row r="6">
      <c r="A6" s="4" t="inlineStr"/>
    </row>
    <row r="7">
      <c r="A7" s="3" t="inlineStr">
        <is>
          <t>Colour key</t>
        </is>
      </c>
    </row>
    <row r="8">
      <c r="A8" s="4" t="inlineStr">
        <is>
          <t>Yellow cells with blue text are inputs. Type over them.</t>
        </is>
      </c>
      <c r="C8" s="5" t="inlineStr">
        <is>
          <t>Input</t>
        </is>
      </c>
    </row>
    <row r="9">
      <c r="A9" s="4" t="inlineStr">
        <is>
          <t>White cells are formulas. Leave them alone unless you know what you're changing.</t>
        </is>
      </c>
    </row>
    <row r="10">
      <c r="A10" s="4" t="inlineStr">
        <is>
          <t>Light blue rows are totals.</t>
        </is>
      </c>
    </row>
    <row r="11">
      <c r="A11" s="4" t="inlineStr"/>
    </row>
    <row r="12">
      <c r="A12" s="3" t="inlineStr">
        <is>
          <t>The example figures</t>
        </is>
      </c>
    </row>
    <row r="13">
      <c r="A13" s="4" t="inlineStr">
        <is>
          <t>Every yellow cell starts with an example value for a made-up two-person agency selling family and honeymoon holidays to Thailand and Bali. They are illustrative assumptions, not industry benchmarks. Replace them with your own quotes, prices and costs before you show this to anyone.</t>
        </is>
      </c>
    </row>
    <row r="14">
      <c r="A14" s="4" t="inlineStr"/>
    </row>
    <row r="15">
      <c r="A15" s="3" t="inlineStr">
        <is>
          <t>Order of work</t>
        </is>
      </c>
    </row>
    <row r="16">
      <c r="A16" s="4" t="inlineStr">
        <is>
          <t>1. Startup costs: list one-off costs, monthly fixed costs and how many months of reserve you want to hold.</t>
        </is>
      </c>
    </row>
    <row r="17">
      <c r="A17" s="4" t="inlineStr">
        <is>
          <t>2. Cash flow 12 months: set your average selling price, margin, service fee and payment costs, then type a realistic number of bookings for each month.</t>
        </is>
      </c>
    </row>
    <row r="18">
      <c r="A18" s="4" t="inlineStr">
        <is>
          <t>3. P&amp;L 3 years: set bookings, monthly fixed costs and your own salary for years 2 and 3.</t>
        </is>
      </c>
    </row>
    <row r="19">
      <c r="A19" s="4" t="inlineStr">
        <is>
          <t>4. Check the lowest closing cash figure on the cash flow sheet. If it goes below zero, the plan needs more capital, lower costs or a faster start.</t>
        </is>
      </c>
    </row>
    <row r="20">
      <c r="A20" s="4" t="inlineStr"/>
    </row>
    <row r="21">
      <c r="A21" s="3" t="inlineStr">
        <is>
          <t>Simplifications to know about</t>
        </is>
      </c>
    </row>
    <row r="22">
      <c r="A22" s="4" t="inlineStr">
        <is>
          <t>Margin is entered as a percentage of the selling price. A 15% markup on net cost is roughly a 13% margin.</t>
        </is>
      </c>
    </row>
    <row r="23">
      <c r="A23" s="4" t="inlineStr">
        <is>
          <t>Tax is a flat example rate on profit with no loss carried forward. Sales tax, VAT or GST is left out. Ask a local accountant for both.</t>
        </is>
      </c>
    </row>
    <row r="24">
      <c r="A24" s="4" t="inlineStr">
        <is>
          <t>Client money is treated as received in the month you book and supplier costs as paid in the same month. Real timing depends on your deposit rules and supplier payment terms.</t>
        </is>
      </c>
    </row>
    <row r="25">
      <c r="A25" s="4" t="inlineStr">
        <is>
          <t>Equipment is expensed in year 1 instead of depreciated.</t>
        </is>
      </c>
    </row>
    <row r="26">
      <c r="A26" s="4" t="inlineStr"/>
    </row>
    <row r="27">
      <c r="A27" s="3" t="inlineStr">
        <is>
          <t>This is a planning aid, not financial or legal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C31"/>
  <sheetViews>
    <sheetView showGridLines="0" workbookViewId="0">
      <pane ySplit="4" topLeftCell="A5" activePane="bottomLeft" state="frozen"/>
      <selection pane="bottomLeft" activeCell="A1" sqref="A1"/>
    </sheetView>
  </sheetViews>
  <sheetFormatPr baseColWidth="8" defaultRowHeight="15"/>
  <cols>
    <col width="52" customWidth="1" min="1" max="1"/>
    <col width="16" customWidth="1" min="2" max="2"/>
    <col width="54" customWidth="1" min="3" max="3"/>
  </cols>
  <sheetData>
    <row r="1">
      <c r="A1" s="1" t="inlineStr">
        <is>
          <t>Start-up costs and monthly fixed costs</t>
        </is>
      </c>
    </row>
    <row r="2">
      <c r="A2" s="2" t="inlineStr">
        <is>
          <t>Currency: set it on the Cash flow sheet. All amounts below use that currency.</t>
        </is>
      </c>
    </row>
    <row r="4">
      <c r="A4" s="6" t="inlineStr">
        <is>
          <t>A. One-off start-up costs</t>
        </is>
      </c>
      <c r="B4" s="6" t="inlineStr">
        <is>
          <t>Amount</t>
        </is>
      </c>
      <c r="C4" s="6" t="inlineStr">
        <is>
          <t>Notes</t>
        </is>
      </c>
    </row>
    <row r="5">
      <c r="A5" s="7" t="inlineStr">
        <is>
          <t>Company registration, licences and permits</t>
        </is>
      </c>
      <c r="B5" s="8" t="n">
        <v>1500</v>
      </c>
      <c r="C5" s="9" t="inlineStr">
        <is>
          <t>Depends on country and business type. Example, replace with yours</t>
        </is>
      </c>
    </row>
    <row r="6">
      <c r="A6" s="7" t="inlineStr">
        <is>
          <t>Laptop, phone and headset</t>
        </is>
      </c>
      <c r="B6" s="8" t="n">
        <v>1500</v>
      </c>
      <c r="C6" s="9" t="inlineStr">
        <is>
          <t>Example, replace with yours</t>
        </is>
      </c>
    </row>
    <row r="7">
      <c r="A7" s="7" t="inlineStr">
        <is>
          <t>Website, domain and enquiry forms (year 1)</t>
        </is>
      </c>
      <c r="B7" s="8" t="n">
        <v>1200</v>
      </c>
      <c r="C7" s="9" t="inlineStr">
        <is>
          <t>Example, replace with yours</t>
        </is>
      </c>
    </row>
    <row r="8">
      <c r="A8" s="7" t="inlineStr">
        <is>
          <t>Logo and brand design</t>
        </is>
      </c>
      <c r="B8" s="8" t="n">
        <v>400</v>
      </c>
      <c r="C8" s="9" t="inlineStr">
        <is>
          <t>Example, replace with yours</t>
        </is>
      </c>
    </row>
    <row r="9">
      <c r="A9" s="7" t="inlineStr">
        <is>
          <t>Launch marketing (first three months)</t>
        </is>
      </c>
      <c r="B9" s="8" t="n">
        <v>1800</v>
      </c>
      <c r="C9" s="9" t="inlineStr">
        <is>
          <t>Example, replace with yours</t>
        </is>
      </c>
    </row>
    <row r="10">
      <c r="A10" s="7" t="inlineStr">
        <is>
          <t>Insurance, first year (professional indemnity and liability)</t>
        </is>
      </c>
      <c r="B10" s="8" t="n">
        <v>900</v>
      </c>
      <c r="C10" s="9" t="inlineStr">
        <is>
          <t>Example, replace with yours</t>
        </is>
      </c>
    </row>
    <row r="11">
      <c r="A11" s="7" t="inlineStr">
        <is>
          <t>Accountant set-up and legal review of booking terms</t>
        </is>
      </c>
      <c r="B11" s="8" t="n">
        <v>700</v>
      </c>
      <c r="C11" s="9" t="inlineStr">
        <is>
          <t>Example, replace with yours</t>
        </is>
      </c>
    </row>
    <row r="12">
      <c r="A12" s="7" t="inlineStr">
        <is>
          <t>Other one-off cost</t>
        </is>
      </c>
      <c r="B12" s="8" t="n">
        <v>0</v>
      </c>
      <c r="C12" s="9" t="inlineStr">
        <is>
          <t>Add your own</t>
        </is>
      </c>
    </row>
    <row r="13">
      <c r="A13" s="7" t="inlineStr">
        <is>
          <t>Other one-off cost</t>
        </is>
      </c>
      <c r="B13" s="8" t="n">
        <v>0</v>
      </c>
      <c r="C13" s="9" t="inlineStr">
        <is>
          <t>Add your own</t>
        </is>
      </c>
    </row>
    <row r="14">
      <c r="A14" s="10" t="inlineStr">
        <is>
          <t>Total one-off start-up costs</t>
        </is>
      </c>
      <c r="B14" s="11">
        <f>SUM(B5:B13)</f>
        <v>8000</v>
      </c>
    </row>
    <row r="16">
      <c r="A16" s="6" t="inlineStr">
        <is>
          <t>B. Monthly fixed costs</t>
        </is>
      </c>
      <c r="B16" s="6" t="inlineStr">
        <is>
          <t>Per month</t>
        </is>
      </c>
      <c r="C16" s="6" t="inlineStr">
        <is>
          <t>Notes</t>
        </is>
      </c>
    </row>
    <row r="17">
      <c r="A17" s="7" t="inlineStr">
        <is>
          <t>Part-time operations assistant</t>
        </is>
      </c>
      <c r="B17" s="8" t="n">
        <v>900</v>
      </c>
      <c r="C17" s="9" t="inlineStr">
        <is>
          <t>Example, replace with yours</t>
        </is>
      </c>
    </row>
    <row r="18">
      <c r="A18" s="7" t="inlineStr">
        <is>
          <t>Marketing and advertising</t>
        </is>
      </c>
      <c r="B18" s="8" t="n">
        <v>600</v>
      </c>
      <c r="C18" s="9" t="inlineStr">
        <is>
          <t>Example, replace with yours</t>
        </is>
      </c>
    </row>
    <row r="19">
      <c r="A19" s="7" t="inlineStr">
        <is>
          <t>Co-working desk or office</t>
        </is>
      </c>
      <c r="B19" s="8" t="n">
        <v>250</v>
      </c>
      <c r="C19" s="9" t="inlineStr">
        <is>
          <t>Example, replace with yours</t>
        </is>
      </c>
    </row>
    <row r="20">
      <c r="A20" s="7" t="inlineStr">
        <is>
          <t>Software: CRM, accounting, email, hosting</t>
        </is>
      </c>
      <c r="B20" s="8" t="n">
        <v>180</v>
      </c>
      <c r="C20" s="9" t="inlineStr">
        <is>
          <t>Example, replace with yours</t>
        </is>
      </c>
    </row>
    <row r="21">
      <c r="A21" s="7" t="inlineStr">
        <is>
          <t>Bookkeeping</t>
        </is>
      </c>
      <c r="B21" s="8" t="n">
        <v>150</v>
      </c>
      <c r="C21" s="9" t="inlineStr">
        <is>
          <t>Example, replace with yours</t>
        </is>
      </c>
    </row>
    <row r="22">
      <c r="A22" s="7" t="inlineStr">
        <is>
          <t>Phone and internet</t>
        </is>
      </c>
      <c r="B22" s="8" t="n">
        <v>90</v>
      </c>
      <c r="C22" s="9" t="inlineStr">
        <is>
          <t>Example, replace with yours</t>
        </is>
      </c>
    </row>
    <row r="23">
      <c r="A23" s="7" t="inlineStr">
        <is>
          <t>Bank charges and sundries</t>
        </is>
      </c>
      <c r="B23" s="8" t="n">
        <v>80</v>
      </c>
      <c r="C23" s="9" t="inlineStr">
        <is>
          <t>Example, replace with yours</t>
        </is>
      </c>
    </row>
    <row r="24">
      <c r="A24" s="7" t="inlineStr">
        <is>
          <t>Training and trade memberships</t>
        </is>
      </c>
      <c r="B24" s="8" t="n">
        <v>100</v>
      </c>
      <c r="C24" s="9" t="inlineStr">
        <is>
          <t>Example, replace with yours</t>
        </is>
      </c>
    </row>
    <row r="25">
      <c r="A25" s="7" t="inlineStr">
        <is>
          <t>Other monthly cost</t>
        </is>
      </c>
      <c r="B25" s="8" t="n">
        <v>0</v>
      </c>
      <c r="C25" s="9" t="inlineStr">
        <is>
          <t>Add your own</t>
        </is>
      </c>
    </row>
    <row r="26">
      <c r="A26" s="10" t="inlineStr">
        <is>
          <t>Total monthly fixed costs</t>
        </is>
      </c>
      <c r="B26" s="11">
        <f>SUM(B17:B25)</f>
        <v>2350</v>
      </c>
      <c r="C26" s="9" t="inlineStr">
        <is>
          <t>Your own salary is NOT in here. It sits on the P&amp;L sheet.</t>
        </is>
      </c>
    </row>
    <row r="28">
      <c r="A28" s="6" t="inlineStr">
        <is>
          <t>C. Cash reserve and funding needed</t>
        </is>
      </c>
      <c r="B28" s="6" t="inlineStr">
        <is>
          <t>Value</t>
        </is>
      </c>
      <c r="C28" s="6" t="inlineStr">
        <is>
          <t>Notes</t>
        </is>
      </c>
    </row>
    <row r="29">
      <c r="A29" s="7" t="inlineStr">
        <is>
          <t>Months of fixed costs to hold in reserve</t>
        </is>
      </c>
      <c r="B29" s="12" t="n">
        <v>3</v>
      </c>
      <c r="C29" s="9" t="inlineStr">
        <is>
          <t>Cover for a slow start. Example, replace with yours</t>
        </is>
      </c>
    </row>
    <row r="30">
      <c r="A30" s="7" t="inlineStr">
        <is>
          <t>Cash reserve</t>
        </is>
      </c>
      <c r="B30" s="13">
        <f>B29*B26</f>
        <v>7050</v>
      </c>
    </row>
    <row r="31">
      <c r="A31" s="10" t="inlineStr">
        <is>
          <t>Total funding needed (one-off costs + reserve)</t>
        </is>
      </c>
      <c r="B31" s="11">
        <f>B14+B30</f>
        <v>15050</v>
      </c>
    </row>
  </sheetData>
  <dataValidations count="1">
    <dataValidation sqref="B5:B13 B17:B25" showDropDown="0" showInputMessage="0" showErrorMessage="1" allowBlank="1" error="Enter a number of zero or more." type="decimal" operator="greaterThanOrEqual">
      <formula1>0</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P32"/>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46"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40" customWidth="1" min="16" max="16"/>
  </cols>
  <sheetData>
    <row r="1">
      <c r="A1" s="1" t="inlineStr">
        <is>
          <t>12-month cash flow</t>
        </is>
      </c>
    </row>
    <row r="2">
      <c r="A2" s="2" t="inlineStr">
        <is>
          <t>Month 0 is the set-up month: capital goes in and one-off costs go out. Bookings are typed per month.</t>
        </is>
      </c>
    </row>
    <row r="4">
      <c r="A4" s="6" t="inlineStr">
        <is>
          <t>Assumptions</t>
        </is>
      </c>
      <c r="B4" s="6" t="inlineStr">
        <is>
          <t>Value</t>
        </is>
      </c>
      <c r="C4" s="6" t="inlineStr">
        <is>
          <t>Notes</t>
        </is>
      </c>
      <c r="D4" s="14" t="n"/>
      <c r="E4" s="14" t="n"/>
      <c r="F4" s="14" t="n"/>
      <c r="G4" s="14" t="n"/>
      <c r="H4" s="15" t="n"/>
    </row>
    <row r="5">
      <c r="A5" s="7" t="inlineStr">
        <is>
          <t>Currency</t>
        </is>
      </c>
      <c r="B5" s="16" t="inlineStr">
        <is>
          <t>USD</t>
        </is>
      </c>
      <c r="C5" s="9" t="inlineStr">
        <is>
          <t>Label only. Example, replace with yours</t>
        </is>
      </c>
    </row>
    <row r="6">
      <c r="A6" s="7" t="inlineStr">
        <is>
          <t>Average selling price per booking (what the client pays)</t>
        </is>
      </c>
      <c r="B6" s="8" t="n">
        <v>2400</v>
      </c>
      <c r="C6" s="9" t="inlineStr">
        <is>
          <t>Example, replace with yours</t>
        </is>
      </c>
    </row>
    <row r="7">
      <c r="A7" s="7" t="inlineStr">
        <is>
          <t>Gross margin, % of selling price</t>
        </is>
      </c>
      <c r="B7" s="17" t="n">
        <v>0.13</v>
      </c>
      <c r="C7" s="9" t="inlineStr">
        <is>
          <t>A 15% markup on net cost is about 13%. Example, replace with yours</t>
        </is>
      </c>
    </row>
    <row r="8">
      <c r="A8" s="7" t="inlineStr">
        <is>
          <t>Service fee per booking</t>
        </is>
      </c>
      <c r="B8" s="8" t="n">
        <v>25</v>
      </c>
      <c r="C8" s="9" t="inlineStr">
        <is>
          <t>Example, replace with yours</t>
        </is>
      </c>
    </row>
    <row r="9">
      <c r="A9" s="7" t="inlineStr">
        <is>
          <t>Payment costs (card and bank), % of package sales</t>
        </is>
      </c>
      <c r="B9" s="17" t="n">
        <v>0.02</v>
      </c>
      <c r="C9" s="9" t="inlineStr">
        <is>
          <t>Example, replace with yours</t>
        </is>
      </c>
    </row>
    <row r="10">
      <c r="A10" s="7" t="inlineStr">
        <is>
          <t>Capital put in at month 0</t>
        </is>
      </c>
      <c r="B10" s="8">
        <f>'Startup costs'!B31</f>
        <v>15050</v>
      </c>
      <c r="C10" s="9" t="inlineStr">
        <is>
          <t>Defaults to total funding needed. Overwrite if different.</t>
        </is>
      </c>
    </row>
    <row r="12">
      <c r="A12" s="6" t="inlineStr">
        <is>
          <t>Cash flow</t>
        </is>
      </c>
      <c r="B12" s="6" t="inlineStr">
        <is>
          <t>Month 0</t>
        </is>
      </c>
      <c r="C12" s="6" t="inlineStr">
        <is>
          <t>Month 1</t>
        </is>
      </c>
      <c r="D12" s="6" t="inlineStr">
        <is>
          <t>Month 2</t>
        </is>
      </c>
      <c r="E12" s="6" t="inlineStr">
        <is>
          <t>Month 3</t>
        </is>
      </c>
      <c r="F12" s="6" t="inlineStr">
        <is>
          <t>Month 4</t>
        </is>
      </c>
      <c r="G12" s="6" t="inlineStr">
        <is>
          <t>Month 5</t>
        </is>
      </c>
      <c r="H12" s="6" t="inlineStr">
        <is>
          <t>Month 6</t>
        </is>
      </c>
      <c r="I12" s="6" t="inlineStr">
        <is>
          <t>Month 7</t>
        </is>
      </c>
      <c r="J12" s="6" t="inlineStr">
        <is>
          <t>Month 8</t>
        </is>
      </c>
      <c r="K12" s="6" t="inlineStr">
        <is>
          <t>Month 9</t>
        </is>
      </c>
      <c r="L12" s="6" t="inlineStr">
        <is>
          <t>Month 10</t>
        </is>
      </c>
      <c r="M12" s="6" t="inlineStr">
        <is>
          <t>Month 11</t>
        </is>
      </c>
      <c r="N12" s="6" t="inlineStr">
        <is>
          <t>Month 12</t>
        </is>
      </c>
      <c r="O12" s="6" t="inlineStr">
        <is>
          <t>Year total</t>
        </is>
      </c>
    </row>
    <row r="13">
      <c r="A13" s="7" t="inlineStr">
        <is>
          <t>Bookings (type your own)</t>
        </is>
      </c>
      <c r="B13" s="18" t="n"/>
      <c r="C13" s="12" t="n">
        <v>2</v>
      </c>
      <c r="D13" s="12" t="n">
        <v>3</v>
      </c>
      <c r="E13" s="12" t="n">
        <v>4</v>
      </c>
      <c r="F13" s="12" t="n">
        <v>5</v>
      </c>
      <c r="G13" s="12" t="n">
        <v>6</v>
      </c>
      <c r="H13" s="12" t="n">
        <v>7</v>
      </c>
      <c r="I13" s="12" t="n">
        <v>8</v>
      </c>
      <c r="J13" s="12" t="n">
        <v>9</v>
      </c>
      <c r="K13" s="12" t="n">
        <v>10</v>
      </c>
      <c r="L13" s="12" t="n">
        <v>11</v>
      </c>
      <c r="M13" s="12" t="n">
        <v>12</v>
      </c>
      <c r="N13" s="12" t="n">
        <v>12</v>
      </c>
      <c r="O13" s="19">
        <f>SUM(C13:N13)</f>
        <v>89</v>
      </c>
      <c r="P13" s="9" t="inlineStr">
        <is>
          <t>Example ramp-up. Be honest: what can your network really produce?</t>
        </is>
      </c>
    </row>
    <row r="14">
      <c r="A14" s="7" t="inlineStr">
        <is>
          <t>Package sales received from clients</t>
        </is>
      </c>
      <c r="B14" s="13" t="n">
        <v>0</v>
      </c>
      <c r="C14" s="13">
        <f>C13*$B$6</f>
        <v>4800</v>
      </c>
      <c r="D14" s="13">
        <f>D13*$B$6</f>
        <v>7200</v>
      </c>
      <c r="E14" s="13">
        <f>E13*$B$6</f>
        <v>9600</v>
      </c>
      <c r="F14" s="13">
        <f>F13*$B$6</f>
        <v>12000</v>
      </c>
      <c r="G14" s="13">
        <f>G13*$B$6</f>
        <v>14400</v>
      </c>
      <c r="H14" s="13">
        <f>H13*$B$6</f>
        <v>16800</v>
      </c>
      <c r="I14" s="13">
        <f>I13*$B$6</f>
        <v>19200</v>
      </c>
      <c r="J14" s="13">
        <f>J13*$B$6</f>
        <v>21600</v>
      </c>
      <c r="K14" s="13">
        <f>K13*$B$6</f>
        <v>24000</v>
      </c>
      <c r="L14" s="13">
        <f>L13*$B$6</f>
        <v>26400</v>
      </c>
      <c r="M14" s="13">
        <f>M13*$B$6</f>
        <v>28800</v>
      </c>
      <c r="N14" s="13">
        <f>N13*$B$6</f>
        <v>28800</v>
      </c>
      <c r="O14" s="11">
        <f>SUM(B14:N14)</f>
        <v>213600</v>
      </c>
    </row>
    <row r="15">
      <c r="A15" s="7" t="inlineStr">
        <is>
          <t>Service fees received</t>
        </is>
      </c>
      <c r="B15" s="13" t="n">
        <v>0</v>
      </c>
      <c r="C15" s="13">
        <f>C13*$B$8</f>
        <v>50</v>
      </c>
      <c r="D15" s="13">
        <f>D13*$B$8</f>
        <v>75</v>
      </c>
      <c r="E15" s="13">
        <f>E13*$B$8</f>
        <v>100</v>
      </c>
      <c r="F15" s="13">
        <f>F13*$B$8</f>
        <v>125</v>
      </c>
      <c r="G15" s="13">
        <f>G13*$B$8</f>
        <v>150</v>
      </c>
      <c r="H15" s="13">
        <f>H13*$B$8</f>
        <v>175</v>
      </c>
      <c r="I15" s="13">
        <f>I13*$B$8</f>
        <v>200</v>
      </c>
      <c r="J15" s="13">
        <f>J13*$B$8</f>
        <v>225</v>
      </c>
      <c r="K15" s="13">
        <f>K13*$B$8</f>
        <v>250</v>
      </c>
      <c r="L15" s="13">
        <f>L13*$B$8</f>
        <v>275</v>
      </c>
      <c r="M15" s="13">
        <f>M13*$B$8</f>
        <v>300</v>
      </c>
      <c r="N15" s="13">
        <f>N13*$B$8</f>
        <v>300</v>
      </c>
      <c r="O15" s="11">
        <f>SUM(B15:N15)</f>
        <v>2225</v>
      </c>
    </row>
    <row r="16">
      <c r="A16" s="10" t="inlineStr">
        <is>
          <t>Total client receipts</t>
        </is>
      </c>
      <c r="B16" s="13" t="n">
        <v>0</v>
      </c>
      <c r="C16" s="20">
        <f>C14+C15</f>
        <v>4850</v>
      </c>
      <c r="D16" s="20">
        <f>D14+D15</f>
        <v>7275</v>
      </c>
      <c r="E16" s="20">
        <f>E14+E15</f>
        <v>9700</v>
      </c>
      <c r="F16" s="20">
        <f>F14+F15</f>
        <v>12125</v>
      </c>
      <c r="G16" s="20">
        <f>G14+G15</f>
        <v>14550</v>
      </c>
      <c r="H16" s="20">
        <f>H14+H15</f>
        <v>16975</v>
      </c>
      <c r="I16" s="20">
        <f>I14+I15</f>
        <v>19400</v>
      </c>
      <c r="J16" s="20">
        <f>J14+J15</f>
        <v>21825</v>
      </c>
      <c r="K16" s="20">
        <f>K14+K15</f>
        <v>24250</v>
      </c>
      <c r="L16" s="20">
        <f>L14+L15</f>
        <v>26675</v>
      </c>
      <c r="M16" s="20">
        <f>M14+M15</f>
        <v>29100</v>
      </c>
      <c r="N16" s="20">
        <f>N14+N15</f>
        <v>29100</v>
      </c>
      <c r="O16" s="11">
        <f>SUM(B16:N16)</f>
        <v>215825</v>
      </c>
    </row>
    <row r="17">
      <c r="A17" s="7" t="inlineStr">
        <is>
          <t>Paid to suppliers (net cost)</t>
        </is>
      </c>
      <c r="B17" s="13" t="n">
        <v>0</v>
      </c>
      <c r="C17" s="13">
        <f>C14*(1-$B$7)</f>
        <v>4176</v>
      </c>
      <c r="D17" s="13">
        <f>D14*(1-$B$7)</f>
        <v>6264</v>
      </c>
      <c r="E17" s="13">
        <f>E14*(1-$B$7)</f>
        <v>8352</v>
      </c>
      <c r="F17" s="13">
        <f>F14*(1-$B$7)</f>
        <v>10440</v>
      </c>
      <c r="G17" s="13">
        <f>G14*(1-$B$7)</f>
        <v>12528</v>
      </c>
      <c r="H17" s="13">
        <f>H14*(1-$B$7)</f>
        <v>14616</v>
      </c>
      <c r="I17" s="13">
        <f>I14*(1-$B$7)</f>
        <v>16704</v>
      </c>
      <c r="J17" s="13">
        <f>J14*(1-$B$7)</f>
        <v>18792</v>
      </c>
      <c r="K17" s="13">
        <f>K14*(1-$B$7)</f>
        <v>20880</v>
      </c>
      <c r="L17" s="13">
        <f>L14*(1-$B$7)</f>
        <v>22968</v>
      </c>
      <c r="M17" s="13">
        <f>M14*(1-$B$7)</f>
        <v>25056</v>
      </c>
      <c r="N17" s="13">
        <f>N14*(1-$B$7)</f>
        <v>25056</v>
      </c>
      <c r="O17" s="11">
        <f>SUM(B17:N17)</f>
        <v>185832</v>
      </c>
    </row>
    <row r="18">
      <c r="A18" s="7" t="inlineStr">
        <is>
          <t>Payment costs (card and bank)</t>
        </is>
      </c>
      <c r="B18" s="13" t="n">
        <v>0</v>
      </c>
      <c r="C18" s="13">
        <f>C14*$B$9</f>
        <v>96</v>
      </c>
      <c r="D18" s="13">
        <f>D14*$B$9</f>
        <v>144</v>
      </c>
      <c r="E18" s="13">
        <f>E14*$B$9</f>
        <v>192</v>
      </c>
      <c r="F18" s="13">
        <f>F14*$B$9</f>
        <v>240</v>
      </c>
      <c r="G18" s="13">
        <f>G14*$B$9</f>
        <v>288</v>
      </c>
      <c r="H18" s="13">
        <f>H14*$B$9</f>
        <v>336</v>
      </c>
      <c r="I18" s="13">
        <f>I14*$B$9</f>
        <v>384</v>
      </c>
      <c r="J18" s="13">
        <f>J14*$B$9</f>
        <v>432</v>
      </c>
      <c r="K18" s="13">
        <f>K14*$B$9</f>
        <v>480</v>
      </c>
      <c r="L18" s="13">
        <f>L14*$B$9</f>
        <v>528</v>
      </c>
      <c r="M18" s="13">
        <f>M14*$B$9</f>
        <v>576</v>
      </c>
      <c r="N18" s="13">
        <f>N14*$B$9</f>
        <v>576</v>
      </c>
      <c r="O18" s="11">
        <f>SUM(B18:N18)</f>
        <v>4272</v>
      </c>
    </row>
    <row r="19">
      <c r="A19" s="10" t="inlineStr">
        <is>
          <t>Gross profit</t>
        </is>
      </c>
      <c r="B19" s="13" t="n">
        <v>0</v>
      </c>
      <c r="C19" s="20">
        <f>C16-C17-C18</f>
        <v>578</v>
      </c>
      <c r="D19" s="20">
        <f>D16-D17-D18</f>
        <v>867</v>
      </c>
      <c r="E19" s="20">
        <f>E16-E17-E18</f>
        <v>1156</v>
      </c>
      <c r="F19" s="20">
        <f>F16-F17-F18</f>
        <v>1445</v>
      </c>
      <c r="G19" s="20">
        <f>G16-G17-G18</f>
        <v>1734</v>
      </c>
      <c r="H19" s="20">
        <f>H16-H17-H18</f>
        <v>2023</v>
      </c>
      <c r="I19" s="20">
        <f>I16-I17-I18</f>
        <v>2312</v>
      </c>
      <c r="J19" s="20">
        <f>J16-J17-J18</f>
        <v>2601</v>
      </c>
      <c r="K19" s="20">
        <f>K16-K17-K18</f>
        <v>2890</v>
      </c>
      <c r="L19" s="20">
        <f>L16-L17-L18</f>
        <v>3179</v>
      </c>
      <c r="M19" s="20">
        <f>M16-M17-M18</f>
        <v>3468</v>
      </c>
      <c r="N19" s="20">
        <f>N16-N17-N18</f>
        <v>3468</v>
      </c>
      <c r="O19" s="11">
        <f>SUM(B19:N19)</f>
        <v>25721</v>
      </c>
    </row>
    <row r="20">
      <c r="A20" s="7" t="inlineStr">
        <is>
          <t>Fixed costs</t>
        </is>
      </c>
      <c r="B20" s="13" t="n">
        <v>0</v>
      </c>
      <c r="C20" s="13">
        <f>'Startup costs'!$B$26</f>
        <v>2350</v>
      </c>
      <c r="D20" s="13">
        <f>'Startup costs'!$B$26</f>
        <v>2350</v>
      </c>
      <c r="E20" s="13">
        <f>'Startup costs'!$B$26</f>
        <v>2350</v>
      </c>
      <c r="F20" s="13">
        <f>'Startup costs'!$B$26</f>
        <v>2350</v>
      </c>
      <c r="G20" s="13">
        <f>'Startup costs'!$B$26</f>
        <v>2350</v>
      </c>
      <c r="H20" s="13">
        <f>'Startup costs'!$B$26</f>
        <v>2350</v>
      </c>
      <c r="I20" s="13">
        <f>'Startup costs'!$B$26</f>
        <v>2350</v>
      </c>
      <c r="J20" s="13">
        <f>'Startup costs'!$B$26</f>
        <v>2350</v>
      </c>
      <c r="K20" s="13">
        <f>'Startup costs'!$B$26</f>
        <v>2350</v>
      </c>
      <c r="L20" s="13">
        <f>'Startup costs'!$B$26</f>
        <v>2350</v>
      </c>
      <c r="M20" s="13">
        <f>'Startup costs'!$B$26</f>
        <v>2350</v>
      </c>
      <c r="N20" s="13">
        <f>'Startup costs'!$B$26</f>
        <v>2350</v>
      </c>
      <c r="O20" s="11">
        <f>SUM(B20:N20)</f>
        <v>28200</v>
      </c>
      <c r="P20" s="9" t="inlineStr">
        <is>
          <t>Linked to Startup costs. Overwrite a month if a cost starts later.</t>
        </is>
      </c>
    </row>
    <row r="21">
      <c r="A21" s="7" t="inlineStr">
        <is>
          <t>One-off start-up costs</t>
        </is>
      </c>
      <c r="B21" s="13">
        <f>'Startup costs'!B14</f>
        <v>8000</v>
      </c>
      <c r="C21" s="13" t="n">
        <v>0</v>
      </c>
      <c r="D21" s="13" t="n">
        <v>0</v>
      </c>
      <c r="E21" s="13" t="n">
        <v>0</v>
      </c>
      <c r="F21" s="13" t="n">
        <v>0</v>
      </c>
      <c r="G21" s="13" t="n">
        <v>0</v>
      </c>
      <c r="H21" s="13" t="n">
        <v>0</v>
      </c>
      <c r="I21" s="13" t="n">
        <v>0</v>
      </c>
      <c r="J21" s="13" t="n">
        <v>0</v>
      </c>
      <c r="K21" s="13" t="n">
        <v>0</v>
      </c>
      <c r="L21" s="13" t="n">
        <v>0</v>
      </c>
      <c r="M21" s="13" t="n">
        <v>0</v>
      </c>
      <c r="N21" s="13" t="n">
        <v>0</v>
      </c>
      <c r="O21" s="11">
        <f>SUM(B21:N21)</f>
        <v>8000</v>
      </c>
    </row>
    <row r="22">
      <c r="A22" s="7" t="inlineStr">
        <is>
          <t>Capital put in</t>
        </is>
      </c>
      <c r="B22" s="13">
        <f>$B$10</f>
        <v>15050</v>
      </c>
      <c r="C22" s="13" t="n">
        <v>0</v>
      </c>
      <c r="D22" s="13" t="n">
        <v>0</v>
      </c>
      <c r="E22" s="13" t="n">
        <v>0</v>
      </c>
      <c r="F22" s="13" t="n">
        <v>0</v>
      </c>
      <c r="G22" s="13" t="n">
        <v>0</v>
      </c>
      <c r="H22" s="13" t="n">
        <v>0</v>
      </c>
      <c r="I22" s="13" t="n">
        <v>0</v>
      </c>
      <c r="J22" s="13" t="n">
        <v>0</v>
      </c>
      <c r="K22" s="13" t="n">
        <v>0</v>
      </c>
      <c r="L22" s="13" t="n">
        <v>0</v>
      </c>
      <c r="M22" s="13" t="n">
        <v>0</v>
      </c>
      <c r="N22" s="13" t="n">
        <v>0</v>
      </c>
      <c r="O22" s="11">
        <f>SUM(B22:N22)</f>
        <v>15050</v>
      </c>
    </row>
    <row r="23">
      <c r="A23" s="10" t="inlineStr">
        <is>
          <t>Net cash flow</t>
        </is>
      </c>
      <c r="B23" s="20">
        <f>B19-B20-B21+B22</f>
        <v>7050</v>
      </c>
      <c r="C23" s="20">
        <f>C19-C20-C21+C22</f>
        <v>-1772</v>
      </c>
      <c r="D23" s="20">
        <f>D19-D20-D21+D22</f>
        <v>-1483</v>
      </c>
      <c r="E23" s="20">
        <f>E19-E20-E21+E22</f>
        <v>-1194</v>
      </c>
      <c r="F23" s="20">
        <f>F19-F20-F21+F22</f>
        <v>-905</v>
      </c>
      <c r="G23" s="20">
        <f>G19-G20-G21+G22</f>
        <v>-616</v>
      </c>
      <c r="H23" s="20">
        <f>H19-H20-H21+H22</f>
        <v>-327</v>
      </c>
      <c r="I23" s="20">
        <f>I19-I20-I21+I22</f>
        <v>-38</v>
      </c>
      <c r="J23" s="20">
        <f>J19-J20-J21+J22</f>
        <v>251</v>
      </c>
      <c r="K23" s="20">
        <f>K19-K20-K21+K22</f>
        <v>540</v>
      </c>
      <c r="L23" s="20">
        <f>L19-L20-L21+L22</f>
        <v>829</v>
      </c>
      <c r="M23" s="20">
        <f>M19-M20-M21+M22</f>
        <v>1118</v>
      </c>
      <c r="N23" s="20">
        <f>N19-N20-N21+N22</f>
        <v>1118</v>
      </c>
      <c r="O23" s="11">
        <f>SUM(B23:N23)</f>
        <v>4571</v>
      </c>
    </row>
    <row r="24">
      <c r="A24" s="7" t="inlineStr">
        <is>
          <t>Opening cash</t>
        </is>
      </c>
      <c r="B24" s="13" t="n">
        <v>0</v>
      </c>
      <c r="C24" s="13">
        <f>B25</f>
        <v>7050</v>
      </c>
      <c r="D24" s="13">
        <f>C25</f>
        <v>5278</v>
      </c>
      <c r="E24" s="13">
        <f>D25</f>
        <v>3795</v>
      </c>
      <c r="F24" s="13">
        <f>E25</f>
        <v>2601</v>
      </c>
      <c r="G24" s="13">
        <f>F25</f>
        <v>1696</v>
      </c>
      <c r="H24" s="13">
        <f>G25</f>
        <v>1080</v>
      </c>
      <c r="I24" s="13">
        <f>H25</f>
        <v>753</v>
      </c>
      <c r="J24" s="13">
        <f>I25</f>
        <v>715</v>
      </c>
      <c r="K24" s="13">
        <f>J25</f>
        <v>966</v>
      </c>
      <c r="L24" s="13">
        <f>K25</f>
        <v>1506</v>
      </c>
      <c r="M24" s="13">
        <f>L25</f>
        <v>2335</v>
      </c>
      <c r="N24" s="13">
        <f>M25</f>
        <v>3453</v>
      </c>
      <c r="O24" s="13">
        <f>B24</f>
        <v>0</v>
      </c>
    </row>
    <row r="25">
      <c r="A25" s="10" t="inlineStr">
        <is>
          <t>Closing cash</t>
        </is>
      </c>
      <c r="B25" s="11">
        <f>B24+B23</f>
        <v>7050</v>
      </c>
      <c r="C25" s="11">
        <f>C24+C23</f>
        <v>5278</v>
      </c>
      <c r="D25" s="11">
        <f>D24+D23</f>
        <v>3795</v>
      </c>
      <c r="E25" s="11">
        <f>E24+E23</f>
        <v>2601</v>
      </c>
      <c r="F25" s="11">
        <f>F24+F23</f>
        <v>1696</v>
      </c>
      <c r="G25" s="11">
        <f>G24+G23</f>
        <v>1080</v>
      </c>
      <c r="H25" s="11">
        <f>H24+H23</f>
        <v>753</v>
      </c>
      <c r="I25" s="11">
        <f>I24+I23</f>
        <v>715</v>
      </c>
      <c r="J25" s="11">
        <f>J24+J23</f>
        <v>966</v>
      </c>
      <c r="K25" s="11">
        <f>K24+K23</f>
        <v>1506</v>
      </c>
      <c r="L25" s="11">
        <f>L24+L23</f>
        <v>2335</v>
      </c>
      <c r="M25" s="11">
        <f>M24+M23</f>
        <v>3453</v>
      </c>
      <c r="N25" s="11">
        <f>N24+N23</f>
        <v>4571</v>
      </c>
      <c r="O25" s="11">
        <f>N25</f>
        <v>4571</v>
      </c>
    </row>
    <row r="27">
      <c r="A27" s="6" t="inlineStr">
        <is>
          <t>Checks</t>
        </is>
      </c>
      <c r="B27" s="6" t="inlineStr">
        <is>
          <t>Value</t>
        </is>
      </c>
      <c r="C27" s="6" t="inlineStr">
        <is>
          <t>Notes</t>
        </is>
      </c>
      <c r="D27" s="14" t="n"/>
      <c r="E27" s="14" t="n"/>
      <c r="F27" s="14" t="n"/>
      <c r="G27" s="14" t="n"/>
      <c r="H27" s="15" t="n"/>
    </row>
    <row r="28">
      <c r="A28" s="21" t="inlineStr">
        <is>
          <t>Gross profit per booking (contribution)</t>
        </is>
      </c>
      <c r="B28" s="11">
        <f>$B$6*$B$7+$B$8-$B$6*$B$9</f>
        <v>289</v>
      </c>
      <c r="C28" s="9" t="inlineStr">
        <is>
          <t>What one booking adds after supplier and payment costs.</t>
        </is>
      </c>
    </row>
    <row r="29">
      <c r="A29" s="21" t="inlineStr">
        <is>
          <t>Break-even bookings per month</t>
        </is>
      </c>
      <c r="B29" s="19">
        <f>ROUNDUP('Startup costs'!B26/B28,0)</f>
        <v>9</v>
      </c>
      <c r="C29" s="9" t="inlineStr">
        <is>
          <t>Bookings needed to cover monthly fixed costs. Your own salary is not included.</t>
        </is>
      </c>
    </row>
    <row r="30">
      <c r="A30" s="21" t="inlineStr">
        <is>
          <t>Lowest closing cash in months 1 to 12</t>
        </is>
      </c>
      <c r="B30" s="11">
        <f>MIN(C25:N25)</f>
        <v>715</v>
      </c>
      <c r="C30" s="9" t="inlineStr">
        <is>
          <t>If this is below zero, you run out of money before the year ends.</t>
        </is>
      </c>
    </row>
    <row r="31">
      <c r="A31" s="21" t="inlineStr">
        <is>
          <t>Month of lowest closing cash</t>
        </is>
      </c>
      <c r="B31" s="19">
        <f>MATCH(B30,C25:N25,0)</f>
        <v>7</v>
      </c>
      <c r="C31" s="9" t="inlineStr">
        <is>
          <t>Month number (1 to 12).</t>
        </is>
      </c>
    </row>
    <row r="32">
      <c r="A32" s="21" t="inlineStr">
        <is>
          <t>Status</t>
        </is>
      </c>
      <c r="B32" s="22" t="str">
        <f>IF(B30&lt;0,"Cash runs out: add capital or cut costs","Cash stays positive")</f>
        <v>Cash stays positive</v>
      </c>
      <c r="C32" s="9" t="inlineStr"/>
    </row>
  </sheetData>
  <mergeCells count="13">
    <mergeCell ref="C6:H6"/>
    <mergeCell ref="C10:H10"/>
    <mergeCell ref="C32:H32"/>
    <mergeCell ref="C28:H28"/>
    <mergeCell ref="C27:H27"/>
    <mergeCell ref="C5:H5"/>
    <mergeCell ref="C9:H9"/>
    <mergeCell ref="C31:H31"/>
    <mergeCell ref="C8:H8"/>
    <mergeCell ref="C30:H30"/>
    <mergeCell ref="C4:H4"/>
    <mergeCell ref="C29:H29"/>
    <mergeCell ref="C7:H7"/>
  </mergeCells>
  <dataValidations count="1">
    <dataValidation sqref="C13:N13" showDropDown="0" showInputMessage="0" showErrorMessage="1" allowBlank="1" error="Enter a number of zero or more." type="decimal" operator="greaterThanOrEqual">
      <formula1>0</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2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5" customWidth="1" min="2" max="2"/>
    <col width="15" customWidth="1" min="3" max="3"/>
    <col width="15" customWidth="1" min="4" max="4"/>
    <col width="50" customWidth="1" min="5" max="5"/>
  </cols>
  <sheetData>
    <row r="1">
      <c r="A1" s="1" t="inlineStr">
        <is>
          <t>3-year profit and loss</t>
        </is>
      </c>
    </row>
    <row r="2">
      <c r="A2" s="2" t="inlineStr">
        <is>
          <t>Year 1 is pulled from the cash flow sheet. Years 2 and 3 use the yellow inputs.</t>
        </is>
      </c>
    </row>
    <row r="4">
      <c r="A4" s="6" t="inlineStr">
        <is>
          <t>Assumptions</t>
        </is>
      </c>
      <c r="B4" s="6" t="inlineStr">
        <is>
          <t>Year 1</t>
        </is>
      </c>
      <c r="C4" s="6" t="inlineStr">
        <is>
          <t>Year 2</t>
        </is>
      </c>
      <c r="D4" s="6" t="inlineStr">
        <is>
          <t>Year 3</t>
        </is>
      </c>
      <c r="E4" s="6" t="inlineStr">
        <is>
          <t>Notes</t>
        </is>
      </c>
    </row>
    <row r="5">
      <c r="A5" s="7" t="inlineStr">
        <is>
          <t>Bookings</t>
        </is>
      </c>
      <c r="B5" s="23">
        <f>'Cash flow 12 months'!O13</f>
        <v>89</v>
      </c>
      <c r="C5" s="12" t="n">
        <v>180</v>
      </c>
      <c r="D5" s="12" t="n">
        <v>240</v>
      </c>
      <c r="E5" s="9" t="inlineStr">
        <is>
          <t>Year 1 from the cash flow. Example, replace with yours</t>
        </is>
      </c>
    </row>
    <row r="6">
      <c r="A6" s="7" t="inlineStr">
        <is>
          <t>Average selling price per booking</t>
        </is>
      </c>
      <c r="B6" s="13">
        <f>'Cash flow 12 months'!$B$6</f>
        <v>2400</v>
      </c>
      <c r="C6" s="8">
        <f>B6</f>
        <v>2400</v>
      </c>
      <c r="D6" s="8">
        <f>C6</f>
        <v>2400</v>
      </c>
      <c r="E6" s="9" t="inlineStr">
        <is>
          <t>Years 2 and 3 copy year 1 unless you change them.</t>
        </is>
      </c>
    </row>
    <row r="7">
      <c r="A7" s="7" t="inlineStr">
        <is>
          <t>Gross margin, % of selling price</t>
        </is>
      </c>
      <c r="B7" s="24">
        <f>'Cash flow 12 months'!$B$7</f>
        <v>0.13</v>
      </c>
      <c r="C7" s="17">
        <f>B7</f>
        <v>0.13</v>
      </c>
      <c r="D7" s="17">
        <f>C7</f>
        <v>0.13</v>
      </c>
      <c r="E7" s="9" t="inlineStr"/>
    </row>
    <row r="8">
      <c r="A8" s="7" t="inlineStr">
        <is>
          <t>Service fee per booking</t>
        </is>
      </c>
      <c r="B8" s="13">
        <f>'Cash flow 12 months'!$B$8</f>
        <v>25</v>
      </c>
      <c r="C8" s="8">
        <f>B8</f>
        <v>25</v>
      </c>
      <c r="D8" s="8">
        <f>C8</f>
        <v>25</v>
      </c>
      <c r="E8" s="9" t="inlineStr"/>
    </row>
    <row r="9">
      <c r="A9" s="7" t="inlineStr">
        <is>
          <t>Payment costs, % of package sales</t>
        </is>
      </c>
      <c r="B9" s="24">
        <f>'Cash flow 12 months'!$B$9</f>
        <v>0.02</v>
      </c>
      <c r="C9" s="17">
        <f>B9</f>
        <v>0.02</v>
      </c>
      <c r="D9" s="17">
        <f>C9</f>
        <v>0.02</v>
      </c>
      <c r="E9" s="9" t="inlineStr"/>
    </row>
    <row r="10">
      <c r="A10" s="7" t="inlineStr">
        <is>
          <t>Monthly fixed costs</t>
        </is>
      </c>
      <c r="B10" s="13">
        <f>'Startup costs'!B26</f>
        <v>2350</v>
      </c>
      <c r="C10" s="8" t="n">
        <v>3000</v>
      </c>
      <c r="D10" s="8" t="n">
        <v>3400</v>
      </c>
      <c r="E10" s="9" t="inlineStr">
        <is>
          <t>Year 2 adds a full-time hire in the example. Example, replace with yours</t>
        </is>
      </c>
    </row>
    <row r="11">
      <c r="A11" s="7" t="inlineStr">
        <is>
          <t>Owner's salary for the year</t>
        </is>
      </c>
      <c r="B11" s="8" t="n">
        <v>0</v>
      </c>
      <c r="C11" s="8" t="n">
        <v>12000</v>
      </c>
      <c r="D11" s="8" t="n">
        <v>18000</v>
      </c>
      <c r="E11" s="9" t="inlineStr">
        <is>
          <t>Example, replace with yours</t>
        </is>
      </c>
    </row>
    <row r="12">
      <c r="A12" s="7" t="inlineStr">
        <is>
          <t>Tax rate on profit (simplified)</t>
        </is>
      </c>
      <c r="B12" s="17" t="n">
        <v>0.2</v>
      </c>
      <c r="C12" s="17" t="n">
        <v>0.2</v>
      </c>
      <c r="D12" s="17" t="n">
        <v>0.2</v>
      </c>
      <c r="E12" s="9" t="inlineStr">
        <is>
          <t>Flat example rate. Ask a local accountant. Example, replace with yours</t>
        </is>
      </c>
    </row>
    <row r="14">
      <c r="A14" s="6" t="inlineStr">
        <is>
          <t>Profit and loss</t>
        </is>
      </c>
      <c r="B14" s="6" t="inlineStr">
        <is>
          <t>Year 1</t>
        </is>
      </c>
      <c r="C14" s="6" t="inlineStr">
        <is>
          <t>Year 2</t>
        </is>
      </c>
      <c r="D14" s="6" t="inlineStr">
        <is>
          <t>Year 3</t>
        </is>
      </c>
      <c r="E14" s="6" t="inlineStr">
        <is>
          <t>Notes</t>
        </is>
      </c>
    </row>
    <row r="15">
      <c r="A15" s="7" t="inlineStr">
        <is>
          <t>Package sales</t>
        </is>
      </c>
      <c r="B15" s="13">
        <f>B5*B6</f>
        <v>213600</v>
      </c>
      <c r="C15" s="13">
        <f>C5*C6</f>
        <v>432000</v>
      </c>
      <c r="D15" s="13">
        <f>D5*D6</f>
        <v>576000</v>
      </c>
      <c r="E15" s="9" t="inlineStr">
        <is>
          <t>Gross sales: everything the client pays for travel.</t>
        </is>
      </c>
    </row>
    <row r="16">
      <c r="A16" s="7" t="inlineStr">
        <is>
          <t>Service fees</t>
        </is>
      </c>
      <c r="B16" s="13">
        <f>B5*B8</f>
        <v>2225</v>
      </c>
      <c r="C16" s="13">
        <f>C5*C8</f>
        <v>4500</v>
      </c>
      <c r="D16" s="13">
        <f>D5*D8</f>
        <v>6000</v>
      </c>
      <c r="E16" s="9" t="inlineStr"/>
    </row>
    <row r="17">
      <c r="A17" s="10" t="inlineStr">
        <is>
          <t>Total revenue</t>
        </is>
      </c>
      <c r="B17" s="11">
        <f>B15+B16</f>
        <v>215825</v>
      </c>
      <c r="C17" s="11">
        <f>C15+C16</f>
        <v>436500</v>
      </c>
      <c r="D17" s="11">
        <f>D15+D16</f>
        <v>582000</v>
      </c>
      <c r="E17" s="9" t="inlineStr"/>
    </row>
    <row r="18">
      <c r="A18" s="7" t="inlineStr">
        <is>
          <t>Cost of travel sold (paid to suppliers)</t>
        </is>
      </c>
      <c r="B18" s="13">
        <f>B15*(1-B7)</f>
        <v>185832</v>
      </c>
      <c r="C18" s="13">
        <f>C15*(1-C7)</f>
        <v>375840</v>
      </c>
      <c r="D18" s="13">
        <f>D15*(1-D7)</f>
        <v>501120</v>
      </c>
      <c r="E18" s="9" t="inlineStr"/>
    </row>
    <row r="19">
      <c r="A19" s="7" t="inlineStr">
        <is>
          <t>Payment costs</t>
        </is>
      </c>
      <c r="B19" s="13">
        <f>B15*B9</f>
        <v>4272</v>
      </c>
      <c r="C19" s="13">
        <f>C15*C9</f>
        <v>8640</v>
      </c>
      <c r="D19" s="13">
        <f>D15*D9</f>
        <v>11520</v>
      </c>
      <c r="E19" s="9" t="inlineStr"/>
    </row>
    <row r="20">
      <c r="A20" s="10" t="inlineStr">
        <is>
          <t>Gross profit</t>
        </is>
      </c>
      <c r="B20" s="11">
        <f>B17-B18-B19</f>
        <v>25721</v>
      </c>
      <c r="C20" s="11">
        <f>C17-C18-C19</f>
        <v>52020</v>
      </c>
      <c r="D20" s="11">
        <f>D17-D18-D19</f>
        <v>69360</v>
      </c>
      <c r="E20" s="9" t="inlineStr">
        <is>
          <t>Your real income. Judge the business on this, not on sales.</t>
        </is>
      </c>
    </row>
    <row r="21">
      <c r="A21" s="7" t="inlineStr">
        <is>
          <t>Gross profit, % of total revenue</t>
        </is>
      </c>
      <c r="B21" s="24">
        <f>IF(B17=0,0,B20/B17)</f>
        <v>0.11917525773195876</v>
      </c>
      <c r="C21" s="24">
        <f>IF(C17=0,0,C20/C17)</f>
        <v>0.11917525773195876</v>
      </c>
      <c r="D21" s="24">
        <f>IF(D17=0,0,D20/D17)</f>
        <v>0.11917525773195876</v>
      </c>
      <c r="E21" s="9" t="inlineStr"/>
    </row>
    <row r="22">
      <c r="A22" s="7" t="inlineStr">
        <is>
          <t>Fixed costs</t>
        </is>
      </c>
      <c r="B22" s="13">
        <f>B10*12</f>
        <v>28200</v>
      </c>
      <c r="C22" s="13">
        <f>C10*12</f>
        <v>36000</v>
      </c>
      <c r="D22" s="13">
        <f>D10*12</f>
        <v>40800</v>
      </c>
      <c r="E22" s="9" t="inlineStr"/>
    </row>
    <row r="23">
      <c r="A23" s="7" t="inlineStr">
        <is>
          <t>Owner's salary</t>
        </is>
      </c>
      <c r="B23" s="13">
        <f>B11</f>
        <v>0</v>
      </c>
      <c r="C23" s="13">
        <f>C11</f>
        <v>12000</v>
      </c>
      <c r="D23" s="13">
        <f>D11</f>
        <v>18000</v>
      </c>
      <c r="E23" s="9" t="inlineStr"/>
    </row>
    <row r="24">
      <c r="A24" s="7" t="inlineStr">
        <is>
          <t>One-off start-up costs (expensed in year 1)</t>
        </is>
      </c>
      <c r="B24" s="13">
        <f>'Startup costs'!B14</f>
        <v>8000</v>
      </c>
      <c r="C24" s="13" t="n">
        <v>0</v>
      </c>
      <c r="D24" s="13" t="n">
        <v>0</v>
      </c>
      <c r="E24" s="9" t="inlineStr">
        <is>
          <t>Simplified: equipment is not depreciated.</t>
        </is>
      </c>
    </row>
    <row r="25">
      <c r="A25" s="10" t="inlineStr">
        <is>
          <t>Profit before tax</t>
        </is>
      </c>
      <c r="B25" s="11">
        <f>B20-B22-B23-B24</f>
        <v>-10479</v>
      </c>
      <c r="C25" s="11">
        <f>C20-C22-C23-C24</f>
        <v>4020</v>
      </c>
      <c r="D25" s="11">
        <f>D20-D22-D23-D24</f>
        <v>10560</v>
      </c>
      <c r="E25" s="9" t="inlineStr"/>
    </row>
    <row r="26">
      <c r="A26" s="7" t="inlineStr">
        <is>
          <t>Tax</t>
        </is>
      </c>
      <c r="B26" s="13">
        <f>MAX(0,B25)*B12</f>
        <v>0</v>
      </c>
      <c r="C26" s="13">
        <f>MAX(0,C25)*C12</f>
        <v>804</v>
      </c>
      <c r="D26" s="13">
        <f>MAX(0,D25)*D12</f>
        <v>2112</v>
      </c>
      <c r="E26" s="9" t="inlineStr">
        <is>
          <t>No loss carried forward in this simple model.</t>
        </is>
      </c>
    </row>
    <row r="27">
      <c r="A27" s="10" t="inlineStr">
        <is>
          <t>Net profit</t>
        </is>
      </c>
      <c r="B27" s="11">
        <f>B25-B26</f>
        <v>-10479</v>
      </c>
      <c r="C27" s="11">
        <f>C25-C26</f>
        <v>3216</v>
      </c>
      <c r="D27" s="11">
        <f>D25-D26</f>
        <v>8448</v>
      </c>
      <c r="E27" s="9" t="inlineStr"/>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DMC Quote</dc:creator>
  <dc:title>Travel agency financial plan</dc:title>
  <dc:subject>Start-up costs, 12-month cash flow and 3-year P&amp;L for a travel agency</dc:subject>
  <dcterms:created xsi:type="dcterms:W3CDTF">2026-11-01T14:24:43Z</dcterms:created>
  <dcterms:modified xsi:type="dcterms:W3CDTF">2026-11-01T14:24:43Z</dcterms:modified>
</cp:coreProperties>
</file>